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44" windowHeight="6168" activeTab="0"/>
  </bookViews>
  <sheets>
    <sheet name="Фасады деревянные Прайс" sheetId="1" r:id="rId1"/>
  </sheets>
  <externalReferences>
    <externalReference r:id="rId4"/>
    <externalReference r:id="rId5"/>
  </externalReferences>
  <definedNames>
    <definedName name="_A65540" localSheetId="0">#REF!</definedName>
    <definedName name="_A65540">#REF!</definedName>
    <definedName name="_A65593" localSheetId="0">#REF!</definedName>
    <definedName name="_A65593">#REF!</definedName>
    <definedName name="_A65893" localSheetId="0">#REF!</definedName>
    <definedName name="_A65893">#REF!</definedName>
    <definedName name="_A66292" localSheetId="0">#REF!</definedName>
    <definedName name="_A66292">#REF!</definedName>
    <definedName name="_A69248" localSheetId="0">#REF!</definedName>
    <definedName name="_A69248">#REF!</definedName>
    <definedName name="_A69539" localSheetId="0">#REF!</definedName>
    <definedName name="_A69539">#REF!</definedName>
    <definedName name="_A69540" localSheetId="0">#REF!</definedName>
    <definedName name="_A69540">#REF!</definedName>
    <definedName name="_A700101" localSheetId="0">#REF!</definedName>
    <definedName name="_A700101">#REF!</definedName>
    <definedName name="_A80100" localSheetId="0">#REF!</definedName>
    <definedName name="_A80100">#REF!</definedName>
    <definedName name="_A90095" localSheetId="0">#REF!</definedName>
    <definedName name="_A90095">#REF!</definedName>
    <definedName name="_A99975" localSheetId="0">#REF!</definedName>
    <definedName name="_A99975">#REF!</definedName>
    <definedName name="_xlfn.CEILING.MATH" hidden="1">#NAME?</definedName>
    <definedName name="моё" localSheetId="0">'[2]Женя'!#REF!</definedName>
    <definedName name="моё">'[2]Женя'!#REF!</definedName>
    <definedName name="_xlnm.Print_Area" localSheetId="0">'Фасады деревянные Прайс'!$A$1:$G$35</definedName>
  </definedNames>
  <calcPr fullCalcOnLoad="1"/>
</workbook>
</file>

<file path=xl/sharedStrings.xml><?xml version="1.0" encoding="utf-8"?>
<sst xmlns="http://schemas.openxmlformats.org/spreadsheetml/2006/main" count="64" uniqueCount="42">
  <si>
    <t>Мебельные фасады из натурального дерева</t>
  </si>
  <si>
    <t>ед. изм</t>
  </si>
  <si>
    <t>сосна</t>
  </si>
  <si>
    <t>ольха</t>
  </si>
  <si>
    <t>ясень</t>
  </si>
  <si>
    <t>дуб</t>
  </si>
  <si>
    <t>клён</t>
  </si>
  <si>
    <t>бук</t>
  </si>
  <si>
    <t>коэф.</t>
  </si>
  <si>
    <t>Фасад витрина 16х70</t>
  </si>
  <si>
    <t>м.кв.</t>
  </si>
  <si>
    <t>Фасад "глухой", "витрина" (стоев. 24х60-70)</t>
  </si>
  <si>
    <t>Фасад гл. ящик (h 110-240 мм)</t>
  </si>
  <si>
    <t>Панель фрезерованная 24 мм (фасад ящика 40-110 мм)</t>
  </si>
  <si>
    <t>Фасад радиусный R 284 x 240-900 mm</t>
  </si>
  <si>
    <t>ед.</t>
  </si>
  <si>
    <t>Панель радиусная гл. 50-120 х R 100-600 х 16-40 мм (гнутый цоколь)</t>
  </si>
  <si>
    <t>Панель гл. 30-40 мм (ступенька)</t>
  </si>
  <si>
    <t>Панель гл. 16-18 мм (подступёнок)</t>
  </si>
  <si>
    <t>Панель гл. 5-8 мм (ламель)</t>
  </si>
  <si>
    <t>Панель "ротанг" (решётка 8 мм 16х16)</t>
  </si>
  <si>
    <t>-</t>
  </si>
  <si>
    <t>Панель МДФ 8-16 мм шпонированная с 1-й стороны</t>
  </si>
  <si>
    <t>Панель МДФ 8-16 мм шпонированная с 2-х сторон</t>
  </si>
  <si>
    <t>Шпонировка торца панели до 19 мм</t>
  </si>
  <si>
    <t>м</t>
  </si>
  <si>
    <t>Карниз 60х40 прямой</t>
  </si>
  <si>
    <t>Карниз радиусный</t>
  </si>
  <si>
    <t>Балюстрадка прямая 30х50</t>
  </si>
  <si>
    <t>Балюстрадка радиусная</t>
  </si>
  <si>
    <t>Элемент резьбы</t>
  </si>
  <si>
    <t>дм.кв.</t>
  </si>
  <si>
    <t>Подбор текстуры древесины (цвет, прямослой, без свилов)</t>
  </si>
  <si>
    <t>Кривой элемент в обвязке фасада</t>
  </si>
  <si>
    <t>Вырез в филёнке под остекление</t>
  </si>
  <si>
    <t>Рейка-молдинг 16 х 4-10 мм (на стекло)</t>
  </si>
  <si>
    <t>Лакокрасочное покрытие</t>
  </si>
  <si>
    <t>стоимость указана за 1 м.кв. покрываемой площади</t>
  </si>
  <si>
    <t>Лакировка или покраска с патинированием</t>
  </si>
  <si>
    <t xml:space="preserve">  ООО НТП "ПРОМТЕХСТРОЙ"    http://dverimebli.com/  т. (057)  751-20-77,  093-524-3138  E-mail: 7512077@gmail.com  </t>
  </si>
  <si>
    <t>Лакировка естественным цветом</t>
  </si>
  <si>
    <t>Лакировка с тонированием, покраска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</si>
</sst>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грн.-422]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4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4"/>
      <name val="Arial Cyr"/>
      <family val="0"/>
    </font>
    <font>
      <sz val="12"/>
      <name val="Tahoma"/>
      <family val="2"/>
    </font>
    <font>
      <b/>
      <i/>
      <sz val="12"/>
      <name val="Tahoma"/>
      <family val="2"/>
    </font>
    <font>
      <sz val="12"/>
      <name val="Arial Cyr"/>
      <family val="0"/>
    </font>
    <font>
      <b/>
      <i/>
      <sz val="14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2" fillId="33" borderId="23" xfId="0" applyNumberFormat="1" applyFont="1" applyFill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4" fillId="0" borderId="0" xfId="0" applyFont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28575</xdr:rowOff>
    </xdr:from>
    <xdr:to>
      <xdr:col>6</xdr:col>
      <xdr:colOff>762000</xdr:colOff>
      <xdr:row>1</xdr:row>
      <xdr:rowOff>2228850</xdr:rowOff>
    </xdr:to>
    <xdr:pic>
      <xdr:nvPicPr>
        <xdr:cNvPr id="1" name="Рисунок 5" descr="фасады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7650"/>
          <a:ext cx="111347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&#1099;%20&#1090;&#1077;&#1082;&#1091;&#1097;&#1080;&#1077;\&#1055;&#1088;&#1072;&#1081;&#1089;%20&#1085;&#1072;%20&#1092;&#1072;&#1089;&#1072;&#1076;&#1099;%20&#1089;%201-01-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88;&#1072;&#1081;&#1089;&#1099;%20&#1090;&#1077;&#1082;&#1091;&#1097;&#1080;&#1077;\&#1060;&#1072;&#1089;&#1072;&#1076;&#1099;\&#1050;&#1085;&#1080;&#1075;&#1072;%20&#1047;&#107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сады деревянные Прайс"/>
      <sheetName val="Расчёт деревянных фасадов"/>
      <sheetName val="Расчёт фасадов c АЛ кромко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Юра"/>
      <sheetName val="Саша"/>
      <sheetName val="Валера"/>
      <sheetName val="Саша К"/>
      <sheetName val="Игорь"/>
      <sheetName val="Николай"/>
      <sheetName val="Сергей меб."/>
      <sheetName val="Гена"/>
      <sheetName val="+и-"/>
      <sheetName val="Авто"/>
      <sheetName val="Валера н."/>
      <sheetName val="Богдан"/>
      <sheetName val="Лёша"/>
      <sheetName val="Сергей маляр"/>
      <sheetName val="Саша меб."/>
      <sheetName val="Виктор уст."/>
      <sheetName val="Алексей уст."/>
      <sheetName val="Сергей столяр"/>
      <sheetName val="Виталик столяр"/>
      <sheetName val="Сергей ма."/>
      <sheetName val="Адик"/>
      <sheetName val="Женя"/>
      <sheetName val="Саша н"/>
      <sheetName val="Маляра"/>
      <sheetName val="Валя уб."/>
      <sheetName val="Максим"/>
      <sheetName val="Игорь меб."/>
      <sheetName val="Борис меб"/>
      <sheetName val="МЕБЕЛЬ"/>
      <sheetName val="СТОЛЯРКА"/>
      <sheetName val="Арда"/>
      <sheetName val="А.П."/>
      <sheetName val="Колдун"/>
      <sheetName val="Анжела"/>
      <sheetName val="НиТиП"/>
      <sheetName val="Вадим"/>
      <sheetName val="Олег"/>
      <sheetName val="Дельта"/>
      <sheetName val="Рамки из бруса 40х40"/>
      <sheetName val="О.Р."/>
      <sheetName val="Реклама"/>
      <sheetName val="Р-ты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85" zoomScaleNormal="85" zoomScaleSheetLayoutView="70" zoomScalePageLayoutView="0" workbookViewId="0" topLeftCell="A1">
      <selection activeCell="H16" sqref="H1:I16384"/>
    </sheetView>
  </sheetViews>
  <sheetFormatPr defaultColWidth="9.125" defaultRowHeight="12.75"/>
  <cols>
    <col min="1" max="1" width="5.625" style="4" customWidth="1"/>
    <col min="2" max="2" width="93.00390625" style="4" customWidth="1"/>
    <col min="3" max="3" width="12.375" style="4" customWidth="1"/>
    <col min="4" max="7" width="10.625" style="4" customWidth="1"/>
    <col min="8" max="9" width="10.625" style="4" hidden="1" customWidth="1"/>
    <col min="10" max="10" width="6.375" style="4" customWidth="1"/>
    <col min="11" max="16384" width="9.125" style="4" customWidth="1"/>
  </cols>
  <sheetData>
    <row r="1" spans="1:10" ht="17.25">
      <c r="A1" s="1"/>
      <c r="B1" s="2" t="s">
        <v>0</v>
      </c>
      <c r="C1" s="1"/>
      <c r="D1" s="1"/>
      <c r="E1" s="1"/>
      <c r="F1" s="1"/>
      <c r="G1" s="3">
        <v>42491</v>
      </c>
      <c r="H1" s="1"/>
      <c r="I1" s="1"/>
      <c r="J1" s="1"/>
    </row>
    <row r="2" spans="1:10" ht="186" customHeight="1" thickBot="1">
      <c r="A2" s="1"/>
      <c r="B2" s="1"/>
      <c r="C2" s="1"/>
      <c r="D2" s="5"/>
      <c r="E2" s="5"/>
      <c r="F2" s="5"/>
      <c r="G2" s="1"/>
      <c r="H2" s="1"/>
      <c r="I2" s="1"/>
      <c r="J2" s="1"/>
    </row>
    <row r="3" spans="1:10" s="8" customFormat="1" ht="13.5" customHeight="1" hidden="1" thickBot="1">
      <c r="A3" s="6"/>
      <c r="B3" s="6"/>
      <c r="C3" s="6"/>
      <c r="D3" s="7">
        <v>4500</v>
      </c>
      <c r="E3" s="7">
        <v>4500</v>
      </c>
      <c r="F3" s="7">
        <v>6800</v>
      </c>
      <c r="G3" s="7">
        <v>10000</v>
      </c>
      <c r="H3" s="7">
        <v>6500</v>
      </c>
      <c r="I3" s="7">
        <v>6500</v>
      </c>
      <c r="J3" s="6"/>
    </row>
    <row r="4" spans="1:10" s="13" customFormat="1" ht="15" thickBot="1">
      <c r="A4" s="9"/>
      <c r="B4" s="10"/>
      <c r="C4" s="11" t="s">
        <v>1</v>
      </c>
      <c r="D4" s="11" t="s">
        <v>2</v>
      </c>
      <c r="E4" s="11" t="s">
        <v>3</v>
      </c>
      <c r="F4" s="11" t="s">
        <v>4</v>
      </c>
      <c r="G4" s="12" t="s">
        <v>5</v>
      </c>
      <c r="H4" s="51" t="s">
        <v>6</v>
      </c>
      <c r="I4" s="12" t="s">
        <v>7</v>
      </c>
      <c r="J4" s="9"/>
    </row>
    <row r="5" spans="1:10" s="61" customFormat="1" ht="12.75" customHeight="1" hidden="1" thickBot="1">
      <c r="A5" s="55"/>
      <c r="B5" s="56"/>
      <c r="C5" s="57" t="s">
        <v>8</v>
      </c>
      <c r="D5" s="57">
        <v>4.5</v>
      </c>
      <c r="E5" s="57">
        <v>4</v>
      </c>
      <c r="F5" s="57">
        <v>4.5</v>
      </c>
      <c r="G5" s="58">
        <v>4</v>
      </c>
      <c r="H5" s="59">
        <v>4.5</v>
      </c>
      <c r="I5" s="60">
        <v>4.5</v>
      </c>
      <c r="J5" s="55"/>
    </row>
    <row r="6" spans="1:10" ht="18" customHeight="1" hidden="1">
      <c r="A6" s="1"/>
      <c r="B6" s="14" t="s">
        <v>9</v>
      </c>
      <c r="C6" s="15" t="s">
        <v>10</v>
      </c>
      <c r="D6" s="16">
        <f aca="true" t="shared" si="0" ref="D6:I6">D3/D5</f>
        <v>1000</v>
      </c>
      <c r="E6" s="16">
        <f t="shared" si="0"/>
        <v>1125</v>
      </c>
      <c r="F6" s="16">
        <f t="shared" si="0"/>
        <v>1511.111111111111</v>
      </c>
      <c r="G6" s="17">
        <f t="shared" si="0"/>
        <v>2500</v>
      </c>
      <c r="H6" s="52">
        <f t="shared" si="0"/>
        <v>1444.4444444444443</v>
      </c>
      <c r="I6" s="17">
        <f t="shared" si="0"/>
        <v>1444.4444444444443</v>
      </c>
      <c r="J6" s="1"/>
    </row>
    <row r="7" spans="1:10" ht="17.25">
      <c r="A7" s="1"/>
      <c r="B7" s="18" t="s">
        <v>11</v>
      </c>
      <c r="C7" s="19" t="s">
        <v>10</v>
      </c>
      <c r="D7" s="20">
        <f aca="true" t="shared" si="1" ref="D7:I7">D6*1.25</f>
        <v>1250</v>
      </c>
      <c r="E7" s="20">
        <f t="shared" si="1"/>
        <v>1406.25</v>
      </c>
      <c r="F7" s="20">
        <f t="shared" si="1"/>
        <v>1888.888888888889</v>
      </c>
      <c r="G7" s="21">
        <f t="shared" si="1"/>
        <v>3125</v>
      </c>
      <c r="H7" s="53">
        <f t="shared" si="1"/>
        <v>1805.5555555555554</v>
      </c>
      <c r="I7" s="21">
        <f t="shared" si="1"/>
        <v>1805.5555555555554</v>
      </c>
      <c r="J7" s="1"/>
    </row>
    <row r="8" spans="1:10" ht="18" thickBot="1">
      <c r="A8" s="1"/>
      <c r="B8" s="22" t="s">
        <v>12</v>
      </c>
      <c r="C8" s="23" t="s">
        <v>10</v>
      </c>
      <c r="D8" s="24">
        <f aca="true" t="shared" si="2" ref="D8:I8">D7*1.2</f>
        <v>1500</v>
      </c>
      <c r="E8" s="24">
        <f t="shared" si="2"/>
        <v>1687.5</v>
      </c>
      <c r="F8" s="24">
        <f t="shared" si="2"/>
        <v>2266.6666666666665</v>
      </c>
      <c r="G8" s="25">
        <f t="shared" si="2"/>
        <v>3750</v>
      </c>
      <c r="H8" s="54">
        <f t="shared" si="2"/>
        <v>2166.6666666666665</v>
      </c>
      <c r="I8" s="25">
        <f t="shared" si="2"/>
        <v>2166.6666666666665</v>
      </c>
      <c r="J8" s="1"/>
    </row>
    <row r="9" spans="1:10" s="13" customFormat="1" ht="15">
      <c r="A9" s="9"/>
      <c r="B9" s="26" t="s">
        <v>13</v>
      </c>
      <c r="C9" s="27" t="s">
        <v>10</v>
      </c>
      <c r="D9" s="28">
        <f aca="true" t="shared" si="3" ref="D9:I9">(0.03*0.08*14*1.35*D3)*4</f>
        <v>816.4799999999999</v>
      </c>
      <c r="E9" s="28">
        <f t="shared" si="3"/>
        <v>816.4799999999999</v>
      </c>
      <c r="F9" s="28">
        <f t="shared" si="3"/>
        <v>1233.792</v>
      </c>
      <c r="G9" s="28">
        <f t="shared" si="3"/>
        <v>1814.3999999999999</v>
      </c>
      <c r="H9" s="28">
        <f t="shared" si="3"/>
        <v>1179.36</v>
      </c>
      <c r="I9" s="28">
        <f t="shared" si="3"/>
        <v>1179.36</v>
      </c>
      <c r="J9" s="9"/>
    </row>
    <row r="10" spans="1:10" s="13" customFormat="1" ht="15">
      <c r="A10" s="9"/>
      <c r="B10" s="26" t="s">
        <v>14</v>
      </c>
      <c r="C10" s="27" t="s">
        <v>15</v>
      </c>
      <c r="D10" s="30">
        <f aca="true" t="shared" si="4" ref="D10:I10">_xlfn.CEILING.MATH(D3/3,50)</f>
        <v>1500</v>
      </c>
      <c r="E10" s="30">
        <f t="shared" si="4"/>
        <v>1500</v>
      </c>
      <c r="F10" s="30">
        <f t="shared" si="4"/>
        <v>2300</v>
      </c>
      <c r="G10" s="30">
        <f t="shared" si="4"/>
        <v>3350</v>
      </c>
      <c r="H10" s="30">
        <f t="shared" si="4"/>
        <v>2200</v>
      </c>
      <c r="I10" s="30">
        <f t="shared" si="4"/>
        <v>2200</v>
      </c>
      <c r="J10" s="9"/>
    </row>
    <row r="11" spans="1:10" s="13" customFormat="1" ht="15">
      <c r="A11" s="9"/>
      <c r="B11" s="26" t="s">
        <v>16</v>
      </c>
      <c r="C11" s="27" t="s">
        <v>15</v>
      </c>
      <c r="D11" s="30">
        <f aca="true" t="shared" si="5" ref="D11:I11">D25*2+0.6*0.6/4*D12*3</f>
        <v>549.2410714285716</v>
      </c>
      <c r="E11" s="30">
        <f t="shared" si="5"/>
        <v>549.2410714285716</v>
      </c>
      <c r="F11" s="30">
        <f t="shared" si="5"/>
        <v>829.9642857142858</v>
      </c>
      <c r="G11" s="30">
        <f t="shared" si="5"/>
        <v>1220.5357142857144</v>
      </c>
      <c r="H11" s="30">
        <f t="shared" si="5"/>
        <v>793.3482142857143</v>
      </c>
      <c r="I11" s="30">
        <f t="shared" si="5"/>
        <v>793.3482142857143</v>
      </c>
      <c r="J11" s="9"/>
    </row>
    <row r="12" spans="1:10" s="13" customFormat="1" ht="15">
      <c r="A12" s="9"/>
      <c r="B12" s="26" t="s">
        <v>17</v>
      </c>
      <c r="C12" s="27" t="s">
        <v>10</v>
      </c>
      <c r="D12" s="31">
        <f aca="true" t="shared" si="6" ref="D12:I12">0.05*1.5*D3*2.5</f>
        <v>843.7500000000001</v>
      </c>
      <c r="E12" s="31">
        <f t="shared" si="6"/>
        <v>843.7500000000001</v>
      </c>
      <c r="F12" s="31">
        <f t="shared" si="6"/>
        <v>1275.0000000000002</v>
      </c>
      <c r="G12" s="31">
        <f t="shared" si="6"/>
        <v>1875.0000000000002</v>
      </c>
      <c r="H12" s="31">
        <f t="shared" si="6"/>
        <v>1218.7500000000002</v>
      </c>
      <c r="I12" s="31">
        <f t="shared" si="6"/>
        <v>1218.7500000000002</v>
      </c>
      <c r="J12" s="9"/>
    </row>
    <row r="13" spans="1:10" s="13" customFormat="1" ht="15">
      <c r="A13" s="9"/>
      <c r="B13" s="26" t="s">
        <v>18</v>
      </c>
      <c r="C13" s="27" t="s">
        <v>10</v>
      </c>
      <c r="D13" s="30">
        <f aca="true" t="shared" si="7" ref="D13:I13">0.025*1.35*D3*3</f>
        <v>455.625</v>
      </c>
      <c r="E13" s="30">
        <f t="shared" si="7"/>
        <v>455.625</v>
      </c>
      <c r="F13" s="30">
        <f t="shared" si="7"/>
        <v>688.5000000000001</v>
      </c>
      <c r="G13" s="30">
        <f t="shared" si="7"/>
        <v>1012.5</v>
      </c>
      <c r="H13" s="30">
        <f t="shared" si="7"/>
        <v>658.1250000000001</v>
      </c>
      <c r="I13" s="30">
        <f t="shared" si="7"/>
        <v>658.1250000000001</v>
      </c>
      <c r="J13" s="9"/>
    </row>
    <row r="14" spans="1:10" s="13" customFormat="1" ht="15">
      <c r="A14" s="9"/>
      <c r="B14" s="32" t="s">
        <v>19</v>
      </c>
      <c r="C14" s="29" t="s">
        <v>10</v>
      </c>
      <c r="D14" s="30">
        <f aca="true" t="shared" si="8" ref="D14:I14">0.0125*1.5*D3*5</f>
        <v>421.87500000000006</v>
      </c>
      <c r="E14" s="30">
        <f t="shared" si="8"/>
        <v>421.87500000000006</v>
      </c>
      <c r="F14" s="30">
        <f t="shared" si="8"/>
        <v>637.5000000000001</v>
      </c>
      <c r="G14" s="30">
        <f t="shared" si="8"/>
        <v>937.5000000000001</v>
      </c>
      <c r="H14" s="30">
        <f t="shared" si="8"/>
        <v>609.3750000000001</v>
      </c>
      <c r="I14" s="30">
        <f t="shared" si="8"/>
        <v>609.3750000000001</v>
      </c>
      <c r="J14" s="9"/>
    </row>
    <row r="15" spans="1:10" s="13" customFormat="1" ht="15">
      <c r="A15" s="9"/>
      <c r="B15" s="32" t="s">
        <v>20</v>
      </c>
      <c r="C15" s="29" t="s">
        <v>10</v>
      </c>
      <c r="D15" s="30" t="s">
        <v>21</v>
      </c>
      <c r="E15" s="29">
        <v>1100</v>
      </c>
      <c r="F15" s="29" t="s">
        <v>21</v>
      </c>
      <c r="G15" s="29">
        <v>2050</v>
      </c>
      <c r="H15" s="29"/>
      <c r="I15" s="29"/>
      <c r="J15" s="9"/>
    </row>
    <row r="16" spans="1:10" s="13" customFormat="1" ht="15">
      <c r="A16" s="9"/>
      <c r="B16" s="32" t="s">
        <v>22</v>
      </c>
      <c r="C16" s="29" t="s">
        <v>10</v>
      </c>
      <c r="D16" s="30"/>
      <c r="E16" s="30"/>
      <c r="F16" s="30">
        <v>260</v>
      </c>
      <c r="G16" s="30">
        <v>260</v>
      </c>
      <c r="H16" s="30">
        <v>260</v>
      </c>
      <c r="I16" s="30">
        <v>260</v>
      </c>
      <c r="J16" s="9"/>
    </row>
    <row r="17" spans="1:10" s="13" customFormat="1" ht="15">
      <c r="A17" s="9"/>
      <c r="B17" s="32" t="s">
        <v>23</v>
      </c>
      <c r="C17" s="29" t="s">
        <v>10</v>
      </c>
      <c r="D17" s="30"/>
      <c r="E17" s="30"/>
      <c r="F17" s="30">
        <v>390</v>
      </c>
      <c r="G17" s="30">
        <v>390</v>
      </c>
      <c r="H17" s="30">
        <v>390</v>
      </c>
      <c r="I17" s="30">
        <v>390</v>
      </c>
      <c r="J17" s="9"/>
    </row>
    <row r="18" spans="1:10" s="13" customFormat="1" ht="15">
      <c r="A18" s="9"/>
      <c r="B18" s="32" t="s">
        <v>24</v>
      </c>
      <c r="C18" s="29" t="s">
        <v>25</v>
      </c>
      <c r="D18" s="30"/>
      <c r="E18" s="30"/>
      <c r="F18" s="30">
        <v>35</v>
      </c>
      <c r="G18" s="30">
        <v>35</v>
      </c>
      <c r="H18" s="30">
        <v>35</v>
      </c>
      <c r="I18" s="30">
        <v>35</v>
      </c>
      <c r="J18" s="9"/>
    </row>
    <row r="19" spans="1:10" s="34" customFormat="1" ht="15">
      <c r="A19" s="33"/>
      <c r="B19" s="32" t="s">
        <v>26</v>
      </c>
      <c r="C19" s="29" t="s">
        <v>25</v>
      </c>
      <c r="D19" s="30">
        <f aca="true" t="shared" si="9" ref="D19:I19">0.07*0.05*1.35*D3*5</f>
        <v>106.31250000000001</v>
      </c>
      <c r="E19" s="30">
        <f t="shared" si="9"/>
        <v>106.31250000000001</v>
      </c>
      <c r="F19" s="30">
        <f t="shared" si="9"/>
        <v>160.65000000000003</v>
      </c>
      <c r="G19" s="30">
        <f t="shared" si="9"/>
        <v>236.25000000000003</v>
      </c>
      <c r="H19" s="30">
        <f t="shared" si="9"/>
        <v>153.56250000000003</v>
      </c>
      <c r="I19" s="30">
        <f t="shared" si="9"/>
        <v>153.56250000000003</v>
      </c>
      <c r="J19" s="33"/>
    </row>
    <row r="20" spans="1:10" s="34" customFormat="1" ht="15">
      <c r="A20" s="33"/>
      <c r="B20" s="32" t="s">
        <v>27</v>
      </c>
      <c r="C20" s="29" t="s">
        <v>15</v>
      </c>
      <c r="D20" s="30">
        <f>D22*4</f>
        <v>1037.257142857143</v>
      </c>
      <c r="E20" s="30">
        <f>E22*4</f>
        <v>1037.257142857143</v>
      </c>
      <c r="F20" s="30">
        <f>F22*4</f>
        <v>1465.1885714285715</v>
      </c>
      <c r="G20" s="30">
        <f>G22*4</f>
        <v>2060.5714285714284</v>
      </c>
      <c r="H20" s="30">
        <f>H22*4</f>
        <v>1409.3714285714286</v>
      </c>
      <c r="I20" s="30">
        <f>I22*4</f>
        <v>1409.3714285714286</v>
      </c>
      <c r="J20" s="33"/>
    </row>
    <row r="21" spans="1:10" s="13" customFormat="1" ht="15">
      <c r="A21" s="9"/>
      <c r="B21" s="26" t="s">
        <v>28</v>
      </c>
      <c r="C21" s="29" t="s">
        <v>25</v>
      </c>
      <c r="D21" s="30">
        <f aca="true" t="shared" si="10" ref="D21:I21">D3*0.016*0.04*1.3*10*2+50</f>
        <v>124.88</v>
      </c>
      <c r="E21" s="30">
        <f t="shared" si="10"/>
        <v>124.88</v>
      </c>
      <c r="F21" s="30">
        <f t="shared" si="10"/>
        <v>163.15200000000002</v>
      </c>
      <c r="G21" s="30">
        <f t="shared" si="10"/>
        <v>216.4</v>
      </c>
      <c r="H21" s="30">
        <f t="shared" si="10"/>
        <v>158.16000000000003</v>
      </c>
      <c r="I21" s="30">
        <f t="shared" si="10"/>
        <v>158.16000000000003</v>
      </c>
      <c r="J21" s="9"/>
    </row>
    <row r="22" spans="1:10" s="13" customFormat="1" ht="15">
      <c r="A22" s="9"/>
      <c r="B22" s="26" t="s">
        <v>29</v>
      </c>
      <c r="C22" s="27" t="s">
        <v>15</v>
      </c>
      <c r="D22" s="30">
        <f aca="true" t="shared" si="11" ref="D22:I22">D25+0.4*0.4/3*D13*2+50</f>
        <v>259.31428571428575</v>
      </c>
      <c r="E22" s="30">
        <f t="shared" si="11"/>
        <v>259.31428571428575</v>
      </c>
      <c r="F22" s="30">
        <f t="shared" si="11"/>
        <v>366.2971428571429</v>
      </c>
      <c r="G22" s="30">
        <f t="shared" si="11"/>
        <v>515.1428571428571</v>
      </c>
      <c r="H22" s="30">
        <f t="shared" si="11"/>
        <v>352.34285714285716</v>
      </c>
      <c r="I22" s="30">
        <f t="shared" si="11"/>
        <v>352.34285714285716</v>
      </c>
      <c r="J22" s="9"/>
    </row>
    <row r="23" spans="1:10" s="13" customFormat="1" ht="15">
      <c r="A23" s="9"/>
      <c r="B23" s="32" t="s">
        <v>30</v>
      </c>
      <c r="C23" s="29" t="s">
        <v>31</v>
      </c>
      <c r="D23" s="30"/>
      <c r="E23" s="30">
        <v>340</v>
      </c>
      <c r="F23" s="30">
        <v>370</v>
      </c>
      <c r="G23" s="30">
        <v>440</v>
      </c>
      <c r="H23" s="30"/>
      <c r="I23" s="30"/>
      <c r="J23" s="9"/>
    </row>
    <row r="24" spans="1:10" s="34" customFormat="1" ht="15">
      <c r="A24" s="33"/>
      <c r="B24" s="32" t="s">
        <v>32</v>
      </c>
      <c r="C24" s="29" t="s">
        <v>8</v>
      </c>
      <c r="D24" s="29">
        <v>1.2</v>
      </c>
      <c r="E24" s="29">
        <v>1.3</v>
      </c>
      <c r="F24" s="29">
        <v>1.4</v>
      </c>
      <c r="G24" s="29">
        <v>1.2</v>
      </c>
      <c r="H24" s="29">
        <v>1.2</v>
      </c>
      <c r="I24" s="29">
        <v>1.2</v>
      </c>
      <c r="J24" s="33"/>
    </row>
    <row r="25" spans="1:10" s="34" customFormat="1" ht="15">
      <c r="A25" s="33"/>
      <c r="B25" s="32" t="s">
        <v>33</v>
      </c>
      <c r="C25" s="29" t="s">
        <v>15</v>
      </c>
      <c r="D25" s="30">
        <f aca="true" t="shared" si="12" ref="D25:I25">D3/28</f>
        <v>160.71428571428572</v>
      </c>
      <c r="E25" s="30">
        <f t="shared" si="12"/>
        <v>160.71428571428572</v>
      </c>
      <c r="F25" s="30">
        <f t="shared" si="12"/>
        <v>242.85714285714286</v>
      </c>
      <c r="G25" s="30">
        <f t="shared" si="12"/>
        <v>357.14285714285717</v>
      </c>
      <c r="H25" s="30">
        <f t="shared" si="12"/>
        <v>232.14285714285714</v>
      </c>
      <c r="I25" s="30">
        <f t="shared" si="12"/>
        <v>232.14285714285714</v>
      </c>
      <c r="J25" s="33"/>
    </row>
    <row r="26" spans="1:10" s="13" customFormat="1" ht="15">
      <c r="A26" s="9"/>
      <c r="B26" s="32" t="s">
        <v>34</v>
      </c>
      <c r="C26" s="29" t="s">
        <v>15</v>
      </c>
      <c r="D26" s="29">
        <v>120</v>
      </c>
      <c r="E26" s="29">
        <f>D26</f>
        <v>120</v>
      </c>
      <c r="F26" s="29">
        <f>D26</f>
        <v>120</v>
      </c>
      <c r="G26" s="29">
        <f>D26</f>
        <v>120</v>
      </c>
      <c r="H26" s="29">
        <f>E26</f>
        <v>120</v>
      </c>
      <c r="I26" s="29">
        <f>F26</f>
        <v>120</v>
      </c>
      <c r="J26" s="9"/>
    </row>
    <row r="27" spans="1:10" s="13" customFormat="1" ht="15">
      <c r="A27" s="9"/>
      <c r="B27" s="32" t="s">
        <v>35</v>
      </c>
      <c r="C27" s="29" t="s">
        <v>25</v>
      </c>
      <c r="D27" s="30">
        <f aca="true" t="shared" si="13" ref="D27:I27">0.025*0.02*1.3*D3*5</f>
        <v>14.625000000000002</v>
      </c>
      <c r="E27" s="30">
        <f t="shared" si="13"/>
        <v>14.625000000000002</v>
      </c>
      <c r="F27" s="30">
        <f t="shared" si="13"/>
        <v>22.100000000000005</v>
      </c>
      <c r="G27" s="30">
        <f t="shared" si="13"/>
        <v>32.50000000000001</v>
      </c>
      <c r="H27" s="30">
        <f t="shared" si="13"/>
        <v>21.125000000000004</v>
      </c>
      <c r="I27" s="30">
        <f t="shared" si="13"/>
        <v>21.125000000000004</v>
      </c>
      <c r="J27" s="9"/>
    </row>
    <row r="28" spans="1:1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7.25">
      <c r="A29" s="1"/>
      <c r="B29" s="35" t="s">
        <v>36</v>
      </c>
      <c r="C29" s="36"/>
      <c r="D29" s="36"/>
      <c r="E29" s="36"/>
      <c r="F29" s="36"/>
      <c r="G29" s="36"/>
      <c r="H29" s="36"/>
      <c r="I29" s="36"/>
      <c r="J29" s="36"/>
    </row>
    <row r="30" spans="1:10" ht="13.5" customHeight="1" thickBot="1">
      <c r="A30" s="1"/>
      <c r="B30" s="37" t="s">
        <v>37</v>
      </c>
      <c r="C30" s="36"/>
      <c r="D30" s="36"/>
      <c r="E30" s="36"/>
      <c r="F30" s="36"/>
      <c r="G30" s="36"/>
      <c r="H30" s="36"/>
      <c r="I30" s="36"/>
      <c r="J30" s="36"/>
    </row>
    <row r="31" spans="1:10" ht="17.25">
      <c r="A31" s="1"/>
      <c r="B31" s="38" t="s">
        <v>40</v>
      </c>
      <c r="C31" s="39" t="s">
        <v>10</v>
      </c>
      <c r="D31" s="39">
        <v>480</v>
      </c>
      <c r="E31" s="39">
        <f>D31</f>
        <v>480</v>
      </c>
      <c r="F31" s="39">
        <f>D31</f>
        <v>480</v>
      </c>
      <c r="G31" s="40">
        <f>E31</f>
        <v>480</v>
      </c>
      <c r="H31" s="62">
        <f>F31</f>
        <v>480</v>
      </c>
      <c r="I31" s="40">
        <f>F31</f>
        <v>480</v>
      </c>
      <c r="J31" s="1"/>
    </row>
    <row r="32" spans="1:10" ht="17.25">
      <c r="A32" s="1"/>
      <c r="B32" s="49" t="s">
        <v>41</v>
      </c>
      <c r="C32" s="19" t="s">
        <v>10</v>
      </c>
      <c r="D32" s="19">
        <v>550</v>
      </c>
      <c r="E32" s="19">
        <v>550</v>
      </c>
      <c r="F32" s="19">
        <v>550</v>
      </c>
      <c r="G32" s="50">
        <v>550</v>
      </c>
      <c r="H32" s="63">
        <v>550</v>
      </c>
      <c r="I32" s="50">
        <v>550</v>
      </c>
      <c r="J32" s="1"/>
    </row>
    <row r="33" spans="1:10" ht="18.75" customHeight="1" thickBot="1">
      <c r="A33" s="1"/>
      <c r="B33" s="22" t="s">
        <v>38</v>
      </c>
      <c r="C33" s="23" t="s">
        <v>10</v>
      </c>
      <c r="D33" s="23">
        <v>670</v>
      </c>
      <c r="E33" s="23">
        <v>670</v>
      </c>
      <c r="F33" s="23">
        <v>670</v>
      </c>
      <c r="G33" s="48">
        <v>670</v>
      </c>
      <c r="H33" s="64">
        <v>670</v>
      </c>
      <c r="I33" s="48">
        <v>670</v>
      </c>
      <c r="J33" s="1"/>
    </row>
    <row r="34" spans="1:1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s="42" customFormat="1" ht="20.25" customHeight="1">
      <c r="A35" s="41"/>
      <c r="B35" s="65" t="s">
        <v>39</v>
      </c>
      <c r="C35" s="65"/>
      <c r="D35" s="65"/>
      <c r="E35" s="65"/>
      <c r="F35" s="65"/>
      <c r="G35" s="65"/>
      <c r="H35" s="41"/>
      <c r="I35" s="41"/>
      <c r="J35" s="41"/>
    </row>
    <row r="36" spans="1:13" ht="17.25">
      <c r="A36" s="6"/>
      <c r="B36" s="43"/>
      <c r="C36" s="44"/>
      <c r="D36" s="45"/>
      <c r="E36" s="46"/>
      <c r="F36" s="46"/>
      <c r="G36" s="47"/>
      <c r="H36" s="46"/>
      <c r="I36" s="6"/>
      <c r="J36" s="6"/>
      <c r="M36" s="4"/>
    </row>
  </sheetData>
  <sheetProtection/>
  <mergeCells count="1">
    <mergeCell ref="B35:G35"/>
  </mergeCells>
  <printOptions/>
  <pageMargins left="0.31496062992125984" right="0.2755905511811024" top="0.1968503937007874" bottom="0.1968503937007874" header="0.15748031496062992" footer="0.1968503937007874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</dc:creator>
  <cp:keywords/>
  <dc:description/>
  <cp:lastModifiedBy>Ra</cp:lastModifiedBy>
  <cp:lastPrinted>2016-05-18T16:12:30Z</cp:lastPrinted>
  <dcterms:created xsi:type="dcterms:W3CDTF">2015-04-05T07:08:30Z</dcterms:created>
  <dcterms:modified xsi:type="dcterms:W3CDTF">2016-05-18T17:41:39Z</dcterms:modified>
  <cp:category/>
  <cp:version/>
  <cp:contentType/>
  <cp:contentStatus/>
</cp:coreProperties>
</file>